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40" yWindow="340" windowWidth="18860" windowHeight="1606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52" i="1" l="1"/>
  <c r="B148" i="1"/>
  <c r="B146" i="1"/>
  <c r="G144" i="1"/>
  <c r="B139" i="1"/>
  <c r="D135" i="1"/>
  <c r="H135" i="1"/>
  <c r="B135" i="1"/>
  <c r="B132" i="1"/>
  <c r="G129" i="1"/>
  <c r="B124" i="1"/>
  <c r="B120" i="1"/>
  <c r="B118" i="1"/>
  <c r="G115" i="1"/>
  <c r="M19" i="1"/>
  <c r="N20" i="1"/>
  <c r="B109" i="1"/>
  <c r="B105" i="1"/>
  <c r="B103" i="1"/>
  <c r="B101" i="1"/>
  <c r="B88" i="1"/>
  <c r="B63" i="1"/>
  <c r="E63" i="1"/>
  <c r="E64" i="1"/>
  <c r="B59" i="1"/>
  <c r="B34" i="1"/>
  <c r="B43" i="1"/>
  <c r="B48" i="1"/>
  <c r="B64" i="1"/>
  <c r="E57" i="1"/>
  <c r="B58" i="1"/>
  <c r="B57" i="1"/>
  <c r="J148" i="1"/>
  <c r="D148" i="1"/>
  <c r="D144" i="1"/>
  <c r="B144" i="1"/>
  <c r="J135" i="1"/>
  <c r="D129" i="1"/>
  <c r="B129" i="1"/>
  <c r="J120" i="1"/>
  <c r="H120" i="1"/>
  <c r="D120" i="1"/>
  <c r="D115" i="1"/>
  <c r="B115" i="1"/>
  <c r="D105" i="1"/>
  <c r="J105" i="1"/>
  <c r="D100" i="1"/>
  <c r="B100" i="1"/>
  <c r="D82" i="1"/>
  <c r="J78" i="1"/>
  <c r="D78" i="1"/>
  <c r="B78" i="1"/>
  <c r="B76" i="1"/>
  <c r="D73" i="1"/>
  <c r="B74" i="1"/>
  <c r="B73" i="1"/>
  <c r="C9" i="1"/>
  <c r="H22" i="1"/>
  <c r="J20" i="1"/>
  <c r="M18" i="1"/>
  <c r="B22" i="1"/>
  <c r="N24" i="1"/>
  <c r="N26" i="1"/>
  <c r="N30" i="1"/>
  <c r="M34" i="1"/>
  <c r="C40" i="1"/>
  <c r="M43" i="1"/>
  <c r="M48" i="1"/>
  <c r="E18" i="1"/>
  <c r="C24" i="1"/>
  <c r="C26" i="1"/>
  <c r="B30" i="1"/>
  <c r="M38" i="1"/>
  <c r="M42" i="1"/>
  <c r="B38" i="1"/>
  <c r="B42" i="1"/>
</calcChain>
</file>

<file path=xl/sharedStrings.xml><?xml version="1.0" encoding="utf-8"?>
<sst xmlns="http://schemas.openxmlformats.org/spreadsheetml/2006/main" count="216" uniqueCount="123">
  <si>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</si>
  <si>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</si>
  <si>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</si>
  <si>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</si>
  <si>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</si>
  <si>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</si>
  <si>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</si>
  <si>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</si>
  <si>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</si>
  <si>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</si>
  <si>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</si>
  <si>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</si>
  <si>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</si>
  <si>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</si>
  <si>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</si>
  <si>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</si>
  <si>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</si>
  <si>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</si>
  <si>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</si>
  <si>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</si>
  <si>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</si>
  <si>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</si>
  <si>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</si>
  <si>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</si>
  <si>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</si>
  <si>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</si>
  <si>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</si>
  <si>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</si>
  <si>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</si>
  <si>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</si>
  <si>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</si>
  <si>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</si>
  <si>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</si>
  <si>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</si>
  <si>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</si>
  <si>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</si>
  <si>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</si>
  <si>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</si>
  <si>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</si>
  <si>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</si>
  <si>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</si>
  <si>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</si>
  <si>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</si>
  <si>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</si>
  <si>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</si>
  <si>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</si>
  <si>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</si>
  <si>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</si>
  <si>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</si>
  <si>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</si>
  <si>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</si>
  <si>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</si>
  <si>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</si>
  <si>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</si>
  <si>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</si>
  <si>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</si>
  <si>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</si>
  <si>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</si>
  <si>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</si>
  <si>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</si>
  <si>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</si>
  <si>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</si>
  <si>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</si>
  <si>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</si>
  <si>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</si>
  <si>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</si>
  <si>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</si>
  <si>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</si>
  <si>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</si>
  <si>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</si>
  <si>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</si>
  <si>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</si>
  <si>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</si>
  <si>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</si>
  <si>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</si>
  <si>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</si>
  <si>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</si>
  <si>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</si>
  <si>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</si>
  <si>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</si>
  <si>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</si>
  <si>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¿cuánto pongo?</t>
  </si>
  <si>
    <t>falta añadir la cantidad de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</si>
  <si>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</si>
  <si>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</si>
  <si>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</si>
  <si>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</si>
  <si>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</si>
  <si>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</si>
  <si>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</si>
  <si>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</si>
  <si>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</si>
  <si>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</si>
  <si>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</si>
  <si>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</si>
  <si>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</si>
  <si>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</si>
  <si>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Rh =D/4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</si>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</sst>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5" formatCode="0.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47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18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</cellXfs>
  <cellStyles count="47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157</xdr:row>
      <xdr:rowOff>50800</xdr:rowOff>
    </xdr:from>
    <xdr:to>
      <xdr:col>8</xdr:col>
      <xdr:colOff>381000</xdr:colOff>
      <xdr:row>161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168</xdr:row>
      <xdr:rowOff>101600</xdr:rowOff>
    </xdr:from>
    <xdr:to>
      <xdr:col>5</xdr:col>
      <xdr:colOff>965200</xdr:colOff>
      <xdr:row>172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177</xdr:row>
      <xdr:rowOff>0</xdr:rowOff>
    </xdr:from>
    <xdr:to>
      <xdr:col>8</xdr:col>
      <xdr:colOff>444500</xdr:colOff>
      <xdr:row>204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176"/>
  <sheetViews>
    <sheetView tabSelected="1" topLeftCell="A150" workbookViewId="0">
      <selection activeCell="B153" sqref="B153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C9/J20</f>
        <v>14.286633580951891</v>
      </c>
      <c r="F18" t="s">
        <v>32</v>
      </c>
      <c r="L18" t="s">
        <v>49</v>
      </c>
      <c r="M18">
        <f>SUM(C5:C8)</f>
        <v>14200.7</v>
      </c>
      <c r="N18" t="s">
        <v>50</v>
      </c>
    </row>
    <row r="19" spans="1:15">
      <c r="L19" t="s">
        <v>20</v>
      </c>
      <c r="M19" s="5">
        <f>M18/N20</f>
        <v>13.400655927320608</v>
      </c>
      <c r="N19" t="s">
        <v>32</v>
      </c>
    </row>
    <row r="20" spans="1:15">
      <c r="A20" t="s">
        <v>22</v>
      </c>
      <c r="H20" t="s">
        <v>23</v>
      </c>
      <c r="J20" s="6">
        <f>C9/H22</f>
        <v>1104.9908930994063</v>
      </c>
      <c r="L20" t="s">
        <v>120</v>
      </c>
      <c r="N20" s="6">
        <f>M18/((C5/G6)+(C6/G3)+(C7/G4)+(C8/G7))</f>
        <v>1059.7018591491706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(C4/G5)+(C5/G6)+(C6/G3)+(C7/G4)+(C8/G7)</f>
        <v>14.286633580951893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C9/B22</f>
        <v>1335.4146779195687</v>
      </c>
      <c r="D26" t="s">
        <v>29</v>
      </c>
      <c r="L26" t="s">
        <v>53</v>
      </c>
      <c r="N26" s="5">
        <f>M18/B22</f>
        <v>1201.2607665192265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1.4352154482935913</v>
      </c>
      <c r="C30" s="7" t="s">
        <v>35</v>
      </c>
      <c r="L30" s="10" t="s">
        <v>55</v>
      </c>
      <c r="M30" s="10"/>
      <c r="N30" s="11">
        <f>(M19*N24*B28)/N26</f>
        <v>0.72992228268905679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0.79370186560843836</v>
      </c>
      <c r="C34" t="s">
        <v>56</v>
      </c>
      <c r="L34" t="s">
        <v>46</v>
      </c>
      <c r="M34" s="5">
        <f>(M19/3600)/B36</f>
        <v>0.74448088485114494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6">
        <f>SQRT((4*B34)/3.1416)</f>
        <v>1.0052712265204471</v>
      </c>
      <c r="C38" t="s">
        <v>43</v>
      </c>
      <c r="L38" t="s">
        <v>45</v>
      </c>
      <c r="M38" s="5">
        <f>SQRT((4*M34)/3.1416)</f>
        <v>0.97360170824043846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1.1560619104985141</v>
      </c>
      <c r="C42" s="7" t="s">
        <v>43</v>
      </c>
      <c r="L42" s="10" t="s">
        <v>45</v>
      </c>
      <c r="M42" s="11">
        <f>M38*(1+C40)</f>
        <v>1.1196419644765041</v>
      </c>
      <c r="N42" s="10" t="s">
        <v>43</v>
      </c>
    </row>
    <row r="43" spans="1:14">
      <c r="A43" s="7" t="s">
        <v>46</v>
      </c>
      <c r="B43" s="9">
        <f>B34*(1+C40)</f>
        <v>0.9127571454497041</v>
      </c>
      <c r="C43" s="7" t="s">
        <v>56</v>
      </c>
      <c r="L43" s="10" t="s">
        <v>46</v>
      </c>
      <c r="M43" s="11">
        <f>M34*(1+C40)</f>
        <v>0.85615301757881657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1.5723957412422978</v>
      </c>
      <c r="C48" s="7" t="s">
        <v>43</v>
      </c>
      <c r="L48" s="10" t="s">
        <v>34</v>
      </c>
      <c r="M48" s="11">
        <f>N30/M43</f>
        <v>0.85256054432099326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100</v>
      </c>
      <c r="L53" t="s">
        <v>115</v>
      </c>
    </row>
    <row r="55" spans="1:13">
      <c r="A55" t="s">
        <v>99</v>
      </c>
    </row>
    <row r="56" spans="1:13">
      <c r="A56" t="s">
        <v>101</v>
      </c>
      <c r="B56" s="15">
        <v>5.5000000000000002E-5</v>
      </c>
      <c r="C56" t="s">
        <v>43</v>
      </c>
    </row>
    <row r="57" spans="1:13">
      <c r="A57" t="s">
        <v>102</v>
      </c>
      <c r="B57">
        <f>G7</f>
        <v>998.3</v>
      </c>
      <c r="C57" t="s">
        <v>12</v>
      </c>
      <c r="D57" t="s">
        <v>104</v>
      </c>
      <c r="E57" s="5">
        <f>(B56*B59*B57)/B58</f>
        <v>0.27371136590229317</v>
      </c>
      <c r="F57" t="s">
        <v>105</v>
      </c>
    </row>
    <row r="58" spans="1:13">
      <c r="A58" t="s">
        <v>103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106</v>
      </c>
      <c r="D61" t="s">
        <v>110</v>
      </c>
      <c r="L61" t="s">
        <v>116</v>
      </c>
    </row>
    <row r="62" spans="1:13">
      <c r="A62" t="s">
        <v>107</v>
      </c>
      <c r="B62">
        <v>0.45</v>
      </c>
    </row>
    <row r="63" spans="1:13">
      <c r="A63" t="s">
        <v>111</v>
      </c>
      <c r="B63" s="15">
        <f>(150*(1-B62)^2*B59*B58)/(B56^2*B62^3)</f>
        <v>825514.40329218109</v>
      </c>
      <c r="C63" t="s">
        <v>108</v>
      </c>
      <c r="D63" t="s">
        <v>109</v>
      </c>
      <c r="E63" s="15">
        <f>B63*B64</f>
        <v>1298035.3320708021</v>
      </c>
      <c r="F63" t="s">
        <v>112</v>
      </c>
      <c r="G63" s="13" t="s">
        <v>114</v>
      </c>
    </row>
    <row r="64" spans="1:13">
      <c r="A64" t="s">
        <v>20</v>
      </c>
      <c r="B64" s="5">
        <f>B48</f>
        <v>1.5723957412422978</v>
      </c>
      <c r="C64" t="s">
        <v>43</v>
      </c>
      <c r="E64" s="16">
        <f>E63*0.00001</f>
        <v>12.980353320708023</v>
      </c>
      <c r="F64" t="s">
        <v>113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J20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5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5">
      <c r="B85" t="s">
        <v>70</v>
      </c>
    </row>
    <row r="87" spans="1:5">
      <c r="A87" t="s">
        <v>80</v>
      </c>
      <c r="B87" s="13" t="s">
        <v>81</v>
      </c>
    </row>
    <row r="88" spans="1:5">
      <c r="A88" t="s">
        <v>117</v>
      </c>
      <c r="B88">
        <f>G7</f>
        <v>998.3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118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119</v>
      </c>
    </row>
    <row r="109" spans="1:11">
      <c r="A109" t="s">
        <v>86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SUM(C5:C8)</f>
        <v>14200.7</v>
      </c>
      <c r="C115" t="s">
        <v>50</v>
      </c>
      <c r="D115" s="5">
        <f>B115/3600</f>
        <v>3.944638888888889</v>
      </c>
      <c r="E115" t="s">
        <v>64</v>
      </c>
      <c r="F115" t="s">
        <v>121</v>
      </c>
      <c r="G115" s="6">
        <f>N20</f>
        <v>1059.7018591491706</v>
      </c>
      <c r="H115" t="s">
        <v>12</v>
      </c>
    </row>
    <row r="116" spans="1:11">
      <c r="B116" s="13" t="s">
        <v>82</v>
      </c>
    </row>
    <row r="118" spans="1:11">
      <c r="A118" t="s">
        <v>62</v>
      </c>
      <c r="B118" s="5">
        <f>10.74*((D115^0.1)/(G115^0.36))</f>
        <v>1.0035496779562403</v>
      </c>
      <c r="C118" t="s">
        <v>39</v>
      </c>
    </row>
    <row r="120" spans="1:11">
      <c r="A120" t="s">
        <v>63</v>
      </c>
      <c r="B120" s="5">
        <f>SQRT((4*D115)/(3.1416*G115*B118))</f>
        <v>6.8722174261199295E-2</v>
      </c>
      <c r="C120" t="s">
        <v>43</v>
      </c>
      <c r="D120" s="5">
        <f>B120/0.0254</f>
        <v>2.70559741185824</v>
      </c>
      <c r="E120" t="s">
        <v>65</v>
      </c>
      <c r="F120" s="5" t="s">
        <v>83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84</v>
      </c>
      <c r="B124" s="5">
        <f>(D115/G115)/((3.1416*J120^2)/4)</f>
        <v>0.8162491012468055</v>
      </c>
      <c r="C124" t="s">
        <v>39</v>
      </c>
    </row>
    <row r="127" spans="1:11">
      <c r="B127" t="s">
        <v>88</v>
      </c>
    </row>
    <row r="129" spans="1:11">
      <c r="A129" t="s">
        <v>85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83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86</v>
      </c>
      <c r="B139" s="5">
        <f>(D129/G129)/((3.1416*J135^2)/4)</f>
        <v>0.50322840480362663</v>
      </c>
      <c r="C139" t="s">
        <v>39</v>
      </c>
    </row>
    <row r="142" spans="1:11">
      <c r="B142" t="s">
        <v>87</v>
      </c>
    </row>
    <row r="144" spans="1:11">
      <c r="A144" t="s">
        <v>89</v>
      </c>
      <c r="B144">
        <f>SUM(C6:C8)</f>
        <v>13427.199999999999</v>
      </c>
      <c r="C144" t="s">
        <v>50</v>
      </c>
      <c r="D144" s="5">
        <f>B144/3600</f>
        <v>3.7297777777777776</v>
      </c>
      <c r="E144" t="s">
        <v>64</v>
      </c>
      <c r="F144" t="s">
        <v>122</v>
      </c>
      <c r="G144" s="5">
        <f>B144/((C6/G3)+(C7/G4)+(C8/G7))</f>
        <v>1042.1364901235811</v>
      </c>
      <c r="H144" t="s">
        <v>12</v>
      </c>
    </row>
    <row r="146" spans="1:11">
      <c r="A146" t="s">
        <v>62</v>
      </c>
      <c r="B146" s="5">
        <f>10.74*((D144^0.1)/(G144^0.36))</f>
        <v>1.0039676521004561</v>
      </c>
      <c r="C146" t="s">
        <v>39</v>
      </c>
    </row>
    <row r="148" spans="1:11">
      <c r="A148" t="s">
        <v>63</v>
      </c>
      <c r="B148" s="4">
        <f>SQRT((4*D144)/(3.1416*B146*G144))</f>
        <v>6.7371135721938702E-2</v>
      </c>
      <c r="C148" t="s">
        <v>43</v>
      </c>
      <c r="D148" s="5">
        <f>B148/0.0254</f>
        <v>2.6524069181865633</v>
      </c>
      <c r="E148" t="s">
        <v>65</v>
      </c>
      <c r="F148" t="s">
        <v>83</v>
      </c>
      <c r="G148" t="s">
        <v>45</v>
      </c>
      <c r="H148">
        <v>3</v>
      </c>
      <c r="I148" t="s">
        <v>65</v>
      </c>
      <c r="J148">
        <f>H148*0.0254</f>
        <v>7.619999999999999E-2</v>
      </c>
      <c r="K148" t="s">
        <v>43</v>
      </c>
    </row>
    <row r="150" spans="1:11">
      <c r="A150" t="s">
        <v>68</v>
      </c>
    </row>
    <row r="152" spans="1:11">
      <c r="A152" t="s">
        <v>86</v>
      </c>
      <c r="B152" s="5">
        <f>(D144/G144)/((3.1416*J148^2)/4)</f>
        <v>0.78479732594657869</v>
      </c>
      <c r="C152" t="s">
        <v>39</v>
      </c>
    </row>
    <row r="156" spans="1:11">
      <c r="A156" s="14" t="s">
        <v>90</v>
      </c>
    </row>
    <row r="164" spans="1:3">
      <c r="A164" t="s">
        <v>91</v>
      </c>
    </row>
    <row r="165" spans="1:3">
      <c r="A165" t="s">
        <v>92</v>
      </c>
      <c r="B165">
        <v>3</v>
      </c>
      <c r="C165" t="s">
        <v>43</v>
      </c>
    </row>
    <row r="166" spans="1:3">
      <c r="A166" t="s">
        <v>93</v>
      </c>
    </row>
    <row r="168" spans="1:3">
      <c r="A168" t="s">
        <v>94</v>
      </c>
    </row>
    <row r="174" spans="1:3">
      <c r="A174" t="s">
        <v>95</v>
      </c>
      <c r="B174">
        <v>9.81</v>
      </c>
      <c r="C174" t="s">
        <v>96</v>
      </c>
    </row>
    <row r="175" spans="1:3">
      <c r="A175" t="s">
        <v>97</v>
      </c>
    </row>
    <row r="176" spans="1:3">
      <c r="A176" t="s">
        <v>98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2018-04-26T12:01:08Z</dcterms:modified>
</cp:coreProperties>
</file>